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0" windowWidth="29040" windowHeight="15840" activeTab="0"/>
  </bookViews>
  <sheets>
    <sheet name="январь-октябрь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<sst xmlns="http://schemas.openxmlformats.org/spreadsheetml/2006/main" count="50" uniqueCount="48">
  <si>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%</t>
  </si>
  <si>
    <t>A</t>
  </si>
  <si>
    <t>Период</t>
  </si>
  <si>
    <t>Поступления</t>
  </si>
  <si>
    <t>Поступления от предприятий, оказывающих транспортные услуги</t>
  </si>
  <si>
    <t>Поступления на текущие и депозитные счета физических лиц</t>
  </si>
  <si>
    <t>Прочие поступления</t>
  </si>
  <si>
    <t>Поступления квартирной платы и коммунальных платежей</t>
  </si>
  <si>
    <t>Поступления выручки от предприятий, оказывающих прочие услуги</t>
  </si>
  <si>
    <t>Поступления от продажи иностранной валюты физическим лицам</t>
  </si>
  <si>
    <t>Поступления от предприятий Службы Информационных Технологий и Связи</t>
  </si>
  <si>
    <t>Поступления от продажи всех видов ценных бумаг</t>
  </si>
  <si>
    <t>Всего поступлений</t>
  </si>
  <si>
    <t>Выдачи на  заработную плату и социальные выплаты</t>
  </si>
  <si>
    <t>Выдачи на заработную плату</t>
  </si>
  <si>
    <t>Выдачи со счетов физических лиц</t>
  </si>
  <si>
    <t>Выдачи на покупку иностранной валюты у физических лиц</t>
  </si>
  <si>
    <t xml:space="preserve"> Выдачи на закупку сельскохозяйственных продуктов</t>
  </si>
  <si>
    <t>Выдачи на выплату дивидендов, доходов, амортизации и покупки всех видов ценных бумаг</t>
  </si>
  <si>
    <t>Поступления от реализации потребительских товаров независимо от каналов их реализации</t>
  </si>
  <si>
    <t>Поступления выручки зрелищных предприятий</t>
  </si>
  <si>
    <t>Поступления налогов и сборов</t>
  </si>
  <si>
    <t>Поступления платежей по кредитам</t>
  </si>
  <si>
    <t>Поступления в виде временной финансовой помощи, а также в уставный фонд</t>
  </si>
  <si>
    <t>Поступления от осуществления валютных операций с расчетными документами</t>
  </si>
  <si>
    <t>Поступления от реализации недвижимого имущества</t>
  </si>
  <si>
    <t>Выдачи на стипендии</t>
  </si>
  <si>
    <t>Выдачи на прочие расходы, не входящие в состав заработной платы и на выплаты социального характера</t>
  </si>
  <si>
    <t>Выдачи на выплату пенсий, пособий и страховых возмещений</t>
  </si>
  <si>
    <t>Выдачи с текущих и депозитных счетов физических лиц</t>
  </si>
  <si>
    <t>Выдачи наличных денег с карточных счетов</t>
  </si>
  <si>
    <t>Выдачи кредитов, предоставленных физическим лицам</t>
  </si>
  <si>
    <t>Выдачи денежных средств из банкоматов</t>
  </si>
  <si>
    <t>Выдачи на другие цели</t>
  </si>
  <si>
    <t>Выдачи подкреплений предприятий Службы Информационных Технологий и Связи</t>
  </si>
  <si>
    <t>Выдачи на осуществление валютных операций с расчетными документами</t>
  </si>
  <si>
    <t>Выдачи наличных денег на аренду помещений, а также на аренду земель и других объектов сельскохозяйственного назначения</t>
  </si>
  <si>
    <t>Возврат взносов в уставный фонд и временной финансовой помощи</t>
  </si>
  <si>
    <t>ВСЕГО ВЫДАЧИ</t>
  </si>
  <si>
    <t>Изменение, +/-</t>
  </si>
  <si>
    <t>млн. лей</t>
  </si>
  <si>
    <t xml:space="preserve">       миллионы леев</t>
  </si>
  <si>
    <t>Выдачи</t>
  </si>
  <si>
    <r>
      <rPr>
        <vertAlign val="superscript"/>
        <sz val="9"/>
        <rFont val="Times New Roman"/>
        <family val="1"/>
      </rPr>
      <t xml:space="preserve">i </t>
    </r>
    <r>
      <rPr>
        <sz val="9"/>
        <rFont val="Times New Roman"/>
        <family val="1"/>
      </rPr>
      <t>-  не включены  данные по Приднестровскому региону Республики Молдова</t>
    </r>
  </si>
  <si>
    <t>в 1,9 раз</t>
  </si>
  <si>
    <t>в 2,7 раза</t>
  </si>
  <si>
    <t>в 2,5 раза</t>
  </si>
  <si>
    <r>
      <t>Объем кассовых операций по банковской системе Республики Молдова,
январь - октябрь 2022 г</t>
    </r>
    <r>
      <rPr>
        <b/>
        <vertAlign val="superscript"/>
        <sz val="16"/>
        <color indexed="57"/>
        <rFont val="Times New Roman"/>
        <family val="1"/>
      </rPr>
      <t>i</t>
    </r>
  </si>
</sst>
</file>

<file path=xl/styles.xml><?xml version="1.0" encoding="utf-8"?>
<styleSheet xmlns="http://schemas.openxmlformats.org/spreadsheetml/2006/main">
  <numFmts count="17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_-;\-* #,##0_-;_-* &quot;-&quot;_-;_-@_-"/>
    <numFmt numFmtId="44" formatCode="_-* #,##0.00\ &quot;L&quot;_-;\-* #,##0.00\ &quot;L&quot;_-;_-* &quot;-&quot;??\ &quot;L&quot;_-;_-@_-"/>
    <numFmt numFmtId="43" formatCode="_-* #,##0.00_-;\-* #,##0.00_-;_-* &quot;-&quot;??_-;_-@_-"/>
    <numFmt numFmtId="164" formatCode="_-* #,##0\ _L_-;\-* #,##0\ _L_-;_-* &quot;-&quot;\ _L_-;_-@_-"/>
    <numFmt numFmtId="165" formatCode="_-* #,##0.00\ _L_-;\-* #,##0.00\ _L_-;_-* &quot;-&quot;??\ _L_-;_-@_-"/>
    <numFmt numFmtId="166" formatCode="0.0"/>
    <numFmt numFmtId="167" formatCode="_-* #,##0.00\ &quot;lei&quot;_-;\-* #,##0.00\ &quot;lei&quot;_-;_-* &quot;-&quot;??\ &quot;lei&quot;_-;_-@_-"/>
    <numFmt numFmtId="168" formatCode="_-* #,##0.00\ _l_e_i_-;\-* #,##0.00\ _l_e_i_-;_-* &quot;-&quot;??\ _l_e_i_-;_-@_-"/>
    <numFmt numFmtId="169" formatCode="_-* #,##0\ &quot;lei&quot;_-;\-* #,##0\ &quot;lei&quot;_-;_-* &quot;-&quot;??\ &quot;lei&quot;_-;_-@_-"/>
    <numFmt numFmtId="170" formatCode="#,##0.0,"/>
    <numFmt numFmtId="171" formatCode="_-* #,##0.000000\ &quot;lei&quot;_-;\-* #,##0.000000\ &quot;lei&quot;_-;_-* &quot;-&quot;??\ &quot;lei&quot;_-;_-@_-"/>
    <numFmt numFmtId="172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vertAlign val="superscript"/>
      <sz val="16"/>
      <color indexed="5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color indexed="42"/>
      <name val="Times New Roman"/>
      <family val="1"/>
    </font>
    <font>
      <sz val="14"/>
      <color indexed="9"/>
      <name val="Times New Roman"/>
      <family val="1"/>
    </font>
    <font>
      <b/>
      <sz val="16"/>
      <color indexed="57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7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7" fontId="5" fillId="0" borderId="0" xfId="47" applyFont="1" applyBorder="1" applyAlignment="1">
      <alignment horizontal="center" wrapText="1"/>
    </xf>
    <xf numFmtId="167" fontId="4" fillId="0" borderId="0" xfId="47" applyFont="1" applyBorder="1" applyAlignment="1">
      <alignment horizontal="center" wrapText="1"/>
    </xf>
    <xf numFmtId="167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8" fillId="0" borderId="1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 wrapText="1"/>
      <protection/>
    </xf>
    <xf numFmtId="0" fontId="8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70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70" fontId="7" fillId="0" borderId="14" xfId="57" applyNumberFormat="1" applyFont="1" applyBorder="1" applyAlignment="1">
      <alignment horizontal="right" vertical="center"/>
      <protection/>
    </xf>
    <xf numFmtId="170" fontId="7" fillId="0" borderId="14" xfId="57" applyNumberFormat="1" applyFont="1" applyFill="1" applyBorder="1" applyAlignment="1">
      <alignment horizontal="right" vertical="center"/>
      <protection/>
    </xf>
    <xf numFmtId="0" fontId="49" fillId="33" borderId="15" xfId="47" applyNumberFormat="1" applyFont="1" applyFill="1" applyBorder="1" applyAlignment="1">
      <alignment horizontal="left" vertical="center" wrapText="1"/>
    </xf>
    <xf numFmtId="170" fontId="49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70" fontId="7" fillId="0" borderId="14" xfId="47" applyNumberFormat="1" applyFont="1" applyBorder="1" applyAlignment="1">
      <alignment horizontal="right" vertical="center"/>
    </xf>
    <xf numFmtId="0" fontId="49" fillId="33" borderId="17" xfId="47" applyNumberFormat="1" applyFont="1" applyFill="1" applyBorder="1" applyAlignment="1">
      <alignment horizontal="left" vertical="center" wrapText="1"/>
    </xf>
    <xf numFmtId="170" fontId="49" fillId="33" borderId="18" xfId="57" applyNumberFormat="1" applyFont="1" applyFill="1" applyBorder="1" applyAlignment="1">
      <alignment horizontal="right" vertical="center"/>
      <protection/>
    </xf>
    <xf numFmtId="0" fontId="10" fillId="0" borderId="13" xfId="47" applyNumberFormat="1" applyFont="1" applyBorder="1" applyAlignment="1">
      <alignment horizontal="left" vertical="center" wrapText="1" indent="3"/>
    </xf>
    <xf numFmtId="167" fontId="50" fillId="0" borderId="0" xfId="47" applyFont="1" applyBorder="1" applyAlignment="1">
      <alignment wrapText="1"/>
    </xf>
    <xf numFmtId="0" fontId="50" fillId="0" borderId="0" xfId="47" applyNumberFormat="1" applyFont="1" applyBorder="1" applyAlignment="1">
      <alignment horizontal="center"/>
    </xf>
    <xf numFmtId="169" fontId="50" fillId="0" borderId="0" xfId="47" applyNumberFormat="1" applyFont="1" applyBorder="1" applyAlignment="1">
      <alignment wrapText="1"/>
    </xf>
    <xf numFmtId="166" fontId="7" fillId="0" borderId="19" xfId="57" applyNumberFormat="1" applyFont="1" applyFill="1" applyBorder="1" applyAlignment="1">
      <alignment horizontal="right" vertical="center"/>
      <protection/>
    </xf>
    <xf numFmtId="166" fontId="7" fillId="34" borderId="20" xfId="57" applyNumberFormat="1" applyFont="1" applyFill="1" applyBorder="1" applyAlignment="1">
      <alignment horizontal="right" vertical="center"/>
      <protection/>
    </xf>
    <xf numFmtId="166" fontId="7" fillId="0" borderId="20" xfId="57" applyNumberFormat="1" applyFont="1" applyBorder="1" applyAlignment="1">
      <alignment horizontal="right" vertical="center"/>
      <protection/>
    </xf>
    <xf numFmtId="166" fontId="7" fillId="0" borderId="20" xfId="47" applyNumberFormat="1" applyFont="1" applyBorder="1" applyAlignment="1">
      <alignment horizontal="right" vertical="center"/>
    </xf>
    <xf numFmtId="166" fontId="49" fillId="33" borderId="21" xfId="57" applyNumberFormat="1" applyFont="1" applyFill="1" applyBorder="1" applyAlignment="1">
      <alignment horizontal="right" vertical="center"/>
      <protection/>
    </xf>
    <xf numFmtId="166" fontId="49" fillId="33" borderId="22" xfId="57" applyNumberFormat="1" applyFont="1" applyFill="1" applyBorder="1" applyAlignment="1">
      <alignment horizontal="right" vertical="center"/>
      <protection/>
    </xf>
    <xf numFmtId="0" fontId="12" fillId="0" borderId="0" xfId="47" applyNumberFormat="1" applyFont="1" applyBorder="1" applyAlignment="1">
      <alignment horizontal="left"/>
    </xf>
    <xf numFmtId="171" fontId="50" fillId="0" borderId="0" xfId="47" applyNumberFormat="1" applyFont="1" applyBorder="1" applyAlignment="1">
      <alignment wrapText="1"/>
    </xf>
    <xf numFmtId="0" fontId="9" fillId="7" borderId="23" xfId="57" applyFont="1" applyFill="1" applyBorder="1" applyAlignment="1">
      <alignment horizontal="center" vertical="center"/>
      <protection/>
    </xf>
    <xf numFmtId="0" fontId="9" fillId="7" borderId="24" xfId="57" applyFont="1" applyFill="1" applyBorder="1" applyAlignment="1">
      <alignment horizontal="center" vertical="center"/>
      <protection/>
    </xf>
    <xf numFmtId="0" fontId="8" fillId="0" borderId="25" xfId="57" applyFont="1" applyBorder="1" applyAlignment="1">
      <alignment horizontal="right"/>
      <protection/>
    </xf>
    <xf numFmtId="0" fontId="3" fillId="0" borderId="0" xfId="57" applyFont="1" applyBorder="1" applyAlignment="1">
      <alignment horizontal="center"/>
      <protection/>
    </xf>
    <xf numFmtId="49" fontId="51" fillId="0" borderId="0" xfId="57" applyNumberFormat="1" applyFont="1" applyBorder="1" applyAlignment="1">
      <alignment horizontal="center" wrapText="1"/>
      <protection/>
    </xf>
    <xf numFmtId="49" fontId="51" fillId="0" borderId="0" xfId="57" applyNumberFormat="1" applyFont="1" applyBorder="1" applyAlignment="1">
      <alignment horizontal="center"/>
      <protection/>
    </xf>
    <xf numFmtId="0" fontId="9" fillId="0" borderId="1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wrapText="1"/>
      <protection/>
    </xf>
    <xf numFmtId="0" fontId="8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1"/>
  <sheetViews>
    <sheetView showGridLines="0" tabSelected="1" zoomScalePageLayoutView="0" workbookViewId="0" topLeftCell="B1">
      <selection activeCell="I5" sqref="I5"/>
    </sheetView>
  </sheetViews>
  <sheetFormatPr defaultColWidth="15.421875" defaultRowHeight="16.5" customHeight="1"/>
  <cols>
    <col min="1" max="1" width="9.140625" style="1" customWidth="1"/>
    <col min="2" max="2" width="72.28125" style="11" customWidth="1"/>
    <col min="3" max="3" width="32.00390625" style="12" customWidth="1"/>
    <col min="4" max="4" width="17.00390625" style="1" customWidth="1"/>
    <col min="5" max="5" width="14.00390625" style="1" customWidth="1"/>
    <col min="6" max="6" width="15.00390625" style="1" customWidth="1"/>
    <col min="7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46"/>
      <c r="C1" s="46"/>
      <c r="D1" s="46"/>
      <c r="E1" s="46"/>
    </row>
    <row r="2" spans="2:6" ht="39" customHeight="1">
      <c r="B2" s="47" t="s">
        <v>47</v>
      </c>
      <c r="C2" s="48"/>
      <c r="D2" s="48"/>
      <c r="E2" s="48"/>
      <c r="F2" s="48"/>
    </row>
    <row r="3" spans="2:6" ht="21" customHeight="1">
      <c r="B3" s="45" t="s">
        <v>41</v>
      </c>
      <c r="C3" s="45"/>
      <c r="D3" s="45"/>
      <c r="E3" s="45"/>
      <c r="F3" s="45"/>
    </row>
    <row r="4" spans="2:6" ht="23.25" customHeight="1">
      <c r="B4" s="49"/>
      <c r="C4" s="50" t="s">
        <v>2</v>
      </c>
      <c r="D4" s="50"/>
      <c r="E4" s="51" t="s">
        <v>39</v>
      </c>
      <c r="F4" s="51"/>
    </row>
    <row r="5" spans="2:6" ht="38.25" customHeight="1">
      <c r="B5" s="49"/>
      <c r="C5" s="16">
        <v>2021</v>
      </c>
      <c r="D5" s="16">
        <v>2022</v>
      </c>
      <c r="E5" s="17" t="s">
        <v>40</v>
      </c>
      <c r="F5" s="17" t="s">
        <v>0</v>
      </c>
    </row>
    <row r="6" spans="2:6" ht="16.5" customHeight="1">
      <c r="B6" s="16" t="s">
        <v>1</v>
      </c>
      <c r="C6" s="18">
        <v>1</v>
      </c>
      <c r="D6" s="19">
        <v>2</v>
      </c>
      <c r="E6" s="19">
        <v>3</v>
      </c>
      <c r="F6" s="19">
        <v>4</v>
      </c>
    </row>
    <row r="7" spans="2:6" s="3" customFormat="1" ht="23.25" customHeight="1">
      <c r="B7" s="43" t="s">
        <v>3</v>
      </c>
      <c r="C7" s="43"/>
      <c r="D7" s="43"/>
      <c r="E7" s="43"/>
      <c r="F7" s="43"/>
    </row>
    <row r="8" spans="2:6" s="3" customFormat="1" ht="36" customHeight="1">
      <c r="B8" s="20" t="s">
        <v>19</v>
      </c>
      <c r="C8" s="21">
        <v>70694412.07000001</v>
      </c>
      <c r="D8" s="21">
        <v>77191862.287</v>
      </c>
      <c r="E8" s="21">
        <f aca="true" t="shared" si="0" ref="E8:E24">+D8-C8</f>
        <v>6497450.216999993</v>
      </c>
      <c r="F8" s="35">
        <f aca="true" t="shared" si="1" ref="F8:F24">(D8/C8)*100-100</f>
        <v>9.190896460906075</v>
      </c>
    </row>
    <row r="9" spans="2:6" s="3" customFormat="1" ht="24" customHeight="1">
      <c r="B9" s="22" t="s">
        <v>4</v>
      </c>
      <c r="C9" s="23">
        <v>666981.2599999999</v>
      </c>
      <c r="D9" s="23">
        <v>861223.772</v>
      </c>
      <c r="E9" s="23">
        <f t="shared" si="0"/>
        <v>194242.5120000001</v>
      </c>
      <c r="F9" s="36">
        <f t="shared" si="1"/>
        <v>29.12263412018504</v>
      </c>
    </row>
    <row r="10" spans="2:6" s="3" customFormat="1" ht="18.75" customHeight="1">
      <c r="B10" s="22" t="s">
        <v>7</v>
      </c>
      <c r="C10" s="23">
        <v>2562890.3610000005</v>
      </c>
      <c r="D10" s="23">
        <v>2373601.5029999996</v>
      </c>
      <c r="E10" s="23">
        <f t="shared" si="0"/>
        <v>-189288.85800000094</v>
      </c>
      <c r="F10" s="36">
        <f t="shared" si="1"/>
        <v>-7.385757146713971</v>
      </c>
    </row>
    <row r="11" spans="2:6" s="3" customFormat="1" ht="20.25" customHeight="1">
      <c r="B11" s="22" t="s">
        <v>8</v>
      </c>
      <c r="C11" s="23">
        <v>9445134.01</v>
      </c>
      <c r="D11" s="23">
        <v>11142299.995000001</v>
      </c>
      <c r="E11" s="23">
        <f t="shared" si="0"/>
        <v>1697165.9850000013</v>
      </c>
      <c r="F11" s="36">
        <f t="shared" si="1"/>
        <v>17.968680838229872</v>
      </c>
    </row>
    <row r="12" spans="2:6" s="3" customFormat="1" ht="21.75" customHeight="1">
      <c r="B12" s="22" t="s">
        <v>21</v>
      </c>
      <c r="C12" s="23">
        <v>1594235.892</v>
      </c>
      <c r="D12" s="23">
        <v>1607764.9029999997</v>
      </c>
      <c r="E12" s="23">
        <f t="shared" si="0"/>
        <v>13529.010999999708</v>
      </c>
      <c r="F12" s="36">
        <f t="shared" si="1"/>
        <v>0.848620399772031</v>
      </c>
    </row>
    <row r="13" spans="2:6" s="3" customFormat="1" ht="25.5" customHeight="1">
      <c r="B13" s="22" t="s">
        <v>5</v>
      </c>
      <c r="C13" s="23">
        <v>10871803.016999999</v>
      </c>
      <c r="D13" s="23">
        <v>14299356.783</v>
      </c>
      <c r="E13" s="23">
        <f t="shared" si="0"/>
        <v>3427553.7660000008</v>
      </c>
      <c r="F13" s="36">
        <f t="shared" si="1"/>
        <v>31.52700394442772</v>
      </c>
    </row>
    <row r="14" spans="2:6" s="3" customFormat="1" ht="20.25" customHeight="1">
      <c r="B14" s="22" t="s">
        <v>9</v>
      </c>
      <c r="C14" s="23">
        <v>4922981.502</v>
      </c>
      <c r="D14" s="24">
        <v>9447160.041</v>
      </c>
      <c r="E14" s="23">
        <f t="shared" si="0"/>
        <v>4524178.538999999</v>
      </c>
      <c r="F14" s="36" t="s">
        <v>44</v>
      </c>
    </row>
    <row r="15" spans="2:6" s="3" customFormat="1" ht="19.5" customHeight="1">
      <c r="B15" s="22" t="s">
        <v>22</v>
      </c>
      <c r="C15" s="23">
        <v>5067901.739</v>
      </c>
      <c r="D15" s="23">
        <v>4814276.402</v>
      </c>
      <c r="E15" s="23">
        <f t="shared" si="0"/>
        <v>-253625.3370000003</v>
      </c>
      <c r="F15" s="36">
        <f t="shared" si="1"/>
        <v>-5.004543301387017</v>
      </c>
    </row>
    <row r="16" spans="2:6" s="3" customFormat="1" ht="30.75" customHeight="1">
      <c r="B16" s="22" t="s">
        <v>23</v>
      </c>
      <c r="C16" s="23">
        <v>2617218.208</v>
      </c>
      <c r="D16" s="23">
        <v>2415338.0279999995</v>
      </c>
      <c r="E16" s="23">
        <f t="shared" si="0"/>
        <v>-201880.18000000063</v>
      </c>
      <c r="F16" s="36">
        <f t="shared" si="1"/>
        <v>-7.713540253652425</v>
      </c>
    </row>
    <row r="17" spans="2:6" s="3" customFormat="1" ht="24" customHeight="1">
      <c r="B17" s="22" t="s">
        <v>6</v>
      </c>
      <c r="C17" s="23">
        <f>SUM(C18:C23)</f>
        <v>16930828.020999998</v>
      </c>
      <c r="D17" s="23">
        <f>SUM(D18:D23)</f>
        <v>18554387.264</v>
      </c>
      <c r="E17" s="23">
        <f t="shared" si="0"/>
        <v>1623559.2430000007</v>
      </c>
      <c r="F17" s="36">
        <f t="shared" si="1"/>
        <v>9.589367046822716</v>
      </c>
    </row>
    <row r="18" spans="2:6" s="3" customFormat="1" ht="16.5" customHeight="1">
      <c r="B18" s="31" t="s">
        <v>20</v>
      </c>
      <c r="C18" s="23">
        <v>223669.25999999998</v>
      </c>
      <c r="D18" s="23">
        <v>202980.97800000003</v>
      </c>
      <c r="E18" s="23">
        <f t="shared" si="0"/>
        <v>-20688.28199999995</v>
      </c>
      <c r="F18" s="36">
        <f t="shared" si="1"/>
        <v>-9.249497226395775</v>
      </c>
    </row>
    <row r="19" spans="2:6" s="3" customFormat="1" ht="24" customHeight="1">
      <c r="B19" s="31" t="s">
        <v>10</v>
      </c>
      <c r="C19" s="23">
        <v>2734864.3510000003</v>
      </c>
      <c r="D19" s="23">
        <v>402841.126</v>
      </c>
      <c r="E19" s="23">
        <f t="shared" si="0"/>
        <v>-2332023.225</v>
      </c>
      <c r="F19" s="36">
        <f t="shared" si="1"/>
        <v>-85.27016062596664</v>
      </c>
    </row>
    <row r="20" spans="2:6" s="3" customFormat="1" ht="16.5" customHeight="1">
      <c r="B20" s="31" t="s">
        <v>24</v>
      </c>
      <c r="C20" s="23">
        <v>359971.456</v>
      </c>
      <c r="D20" s="23">
        <v>302652.47400000005</v>
      </c>
      <c r="E20" s="23">
        <f t="shared" si="0"/>
        <v>-57318.98199999996</v>
      </c>
      <c r="F20" s="36">
        <f t="shared" si="1"/>
        <v>-15.923201977436776</v>
      </c>
    </row>
    <row r="21" spans="2:6" s="3" customFormat="1" ht="16.5" customHeight="1">
      <c r="B21" s="31" t="s">
        <v>25</v>
      </c>
      <c r="C21" s="23">
        <v>935723.8859999999</v>
      </c>
      <c r="D21" s="23">
        <v>420823.16300000006</v>
      </c>
      <c r="E21" s="23">
        <f t="shared" si="0"/>
        <v>-514900.7229999999</v>
      </c>
      <c r="F21" s="36">
        <f t="shared" si="1"/>
        <v>-55.02699361465268</v>
      </c>
    </row>
    <row r="22" spans="2:6" s="3" customFormat="1" ht="16.5" customHeight="1">
      <c r="B22" s="31" t="s">
        <v>11</v>
      </c>
      <c r="C22" s="23">
        <v>1225.765</v>
      </c>
      <c r="D22" s="23">
        <v>3050.5699999999997</v>
      </c>
      <c r="E22" s="23">
        <f>+D22-C22</f>
        <v>1824.8049999999996</v>
      </c>
      <c r="F22" s="36" t="s">
        <v>46</v>
      </c>
    </row>
    <row r="23" spans="2:6" s="3" customFormat="1" ht="16.5" customHeight="1">
      <c r="B23" s="31" t="s">
        <v>6</v>
      </c>
      <c r="C23" s="23">
        <v>12675373.302999998</v>
      </c>
      <c r="D23" s="23">
        <v>17222038.952999998</v>
      </c>
      <c r="E23" s="23">
        <f t="shared" si="0"/>
        <v>4546665.65</v>
      </c>
      <c r="F23" s="36">
        <f t="shared" si="1"/>
        <v>35.87007294628475</v>
      </c>
    </row>
    <row r="24" spans="2:6" s="3" customFormat="1" ht="29.25" customHeight="1">
      <c r="B24" s="25" t="s">
        <v>12</v>
      </c>
      <c r="C24" s="26">
        <f>+SUM(C8:C17)</f>
        <v>125374386.08000004</v>
      </c>
      <c r="D24" s="26">
        <f>+SUM(D8:D17)</f>
        <v>142707270.978</v>
      </c>
      <c r="E24" s="26">
        <f t="shared" si="0"/>
        <v>17332884.897999942</v>
      </c>
      <c r="F24" s="40">
        <f t="shared" si="1"/>
        <v>13.824901114123918</v>
      </c>
    </row>
    <row r="25" spans="2:6" s="3" customFormat="1" ht="22.5" customHeight="1">
      <c r="B25" s="44" t="s">
        <v>42</v>
      </c>
      <c r="C25" s="44"/>
      <c r="D25" s="44"/>
      <c r="E25" s="44"/>
      <c r="F25" s="44"/>
    </row>
    <row r="26" spans="2:6" s="3" customFormat="1" ht="32.25" customHeight="1">
      <c r="B26" s="27" t="s">
        <v>13</v>
      </c>
      <c r="C26" s="28">
        <f>SUM(C27:C30)</f>
        <v>11773372.381000001</v>
      </c>
      <c r="D26" s="28">
        <f>SUM(D27:D30)</f>
        <v>11825364.087000001</v>
      </c>
      <c r="E26" s="23">
        <f>+D26-C26</f>
        <v>51991.70600000024</v>
      </c>
      <c r="F26" s="37">
        <f>(D26/C26)*100-100</f>
        <v>0.44160419221856273</v>
      </c>
    </row>
    <row r="27" spans="2:6" s="3" customFormat="1" ht="16.5" customHeight="1">
      <c r="B27" s="31" t="s">
        <v>14</v>
      </c>
      <c r="C27" s="23">
        <v>2097633.813</v>
      </c>
      <c r="D27" s="23">
        <v>2188222.9230000004</v>
      </c>
      <c r="E27" s="23">
        <f>+D27-C27</f>
        <v>90589.11000000034</v>
      </c>
      <c r="F27" s="36">
        <f>(D27/C27)*100-100</f>
        <v>4.318633187479051</v>
      </c>
    </row>
    <row r="28" spans="2:6" s="3" customFormat="1" ht="16.5" customHeight="1">
      <c r="B28" s="31" t="s">
        <v>26</v>
      </c>
      <c r="C28" s="23">
        <v>15608.551999999998</v>
      </c>
      <c r="D28" s="23">
        <v>15157.753</v>
      </c>
      <c r="E28" s="23">
        <f aca="true" t="shared" si="2" ref="E28:E34">+D28-C28</f>
        <v>-450.79899999999725</v>
      </c>
      <c r="F28" s="36">
        <f>(D28/C28)*100-100</f>
        <v>-2.8881538787198053</v>
      </c>
    </row>
    <row r="29" spans="2:6" s="3" customFormat="1" ht="25.5" customHeight="1">
      <c r="B29" s="31" t="s">
        <v>27</v>
      </c>
      <c r="C29" s="23">
        <v>563275.7320000001</v>
      </c>
      <c r="D29" s="23">
        <v>1504271.817</v>
      </c>
      <c r="E29" s="23">
        <f t="shared" si="2"/>
        <v>940996.085</v>
      </c>
      <c r="F29" s="36" t="s">
        <v>45</v>
      </c>
    </row>
    <row r="30" spans="2:6" s="3" customFormat="1" ht="16.5" customHeight="1">
      <c r="B30" s="31" t="s">
        <v>28</v>
      </c>
      <c r="C30" s="23">
        <v>9096854.284</v>
      </c>
      <c r="D30" s="23">
        <v>8117711.5940000005</v>
      </c>
      <c r="E30" s="23">
        <f>+D30-C30</f>
        <v>-979142.6899999995</v>
      </c>
      <c r="F30" s="36">
        <f>+(D30/C30)*100-100</f>
        <v>-10.763530550579063</v>
      </c>
    </row>
    <row r="31" spans="2:6" s="3" customFormat="1" ht="21.75" customHeight="1">
      <c r="B31" s="27" t="s">
        <v>15</v>
      </c>
      <c r="C31" s="23">
        <f>SUM(C32:C33)</f>
        <v>28628585.893</v>
      </c>
      <c r="D31" s="23">
        <f>SUM(D32:D33)</f>
        <v>34389553.52</v>
      </c>
      <c r="E31" s="23">
        <f>+D31-C31</f>
        <v>5760967.627000004</v>
      </c>
      <c r="F31" s="38">
        <f>+(D31/C31)*100-100</f>
        <v>20.123130246571577</v>
      </c>
    </row>
    <row r="32" spans="2:6" s="3" customFormat="1" ht="16.5" customHeight="1">
      <c r="B32" s="31" t="s">
        <v>29</v>
      </c>
      <c r="C32" s="23">
        <v>23344371.006</v>
      </c>
      <c r="D32" s="23">
        <v>27536286.862</v>
      </c>
      <c r="E32" s="23">
        <f t="shared" si="2"/>
        <v>4191915.8559999987</v>
      </c>
      <c r="F32" s="36">
        <f>+(D32/C32)*100-100</f>
        <v>17.956859299925384</v>
      </c>
    </row>
    <row r="33" spans="2:6" s="3" customFormat="1" ht="16.5" customHeight="1">
      <c r="B33" s="31" t="s">
        <v>30</v>
      </c>
      <c r="C33" s="23">
        <v>5284214.887</v>
      </c>
      <c r="D33" s="23">
        <v>6853266.658000001</v>
      </c>
      <c r="E33" s="23">
        <f t="shared" si="2"/>
        <v>1569051.7710000006</v>
      </c>
      <c r="F33" s="36">
        <f>+(D33/C33)*100-100</f>
        <v>29.693186302095995</v>
      </c>
    </row>
    <row r="34" spans="2:6" s="3" customFormat="1" ht="23.25" customHeight="1">
      <c r="B34" s="27" t="s">
        <v>16</v>
      </c>
      <c r="C34" s="23">
        <v>36320984.659</v>
      </c>
      <c r="D34" s="23">
        <v>38401057.969000004</v>
      </c>
      <c r="E34" s="28">
        <f t="shared" si="2"/>
        <v>2080073.3100000024</v>
      </c>
      <c r="F34" s="38">
        <f aca="true" t="shared" si="3" ref="F34:F45">(D34/C34)*100-100</f>
        <v>5.726918830887428</v>
      </c>
    </row>
    <row r="35" spans="2:6" s="3" customFormat="1" ht="18.75" customHeight="1">
      <c r="B35" s="27" t="s">
        <v>31</v>
      </c>
      <c r="C35" s="23">
        <v>5505255.859</v>
      </c>
      <c r="D35" s="23">
        <v>3259839.706</v>
      </c>
      <c r="E35" s="23">
        <f aca="true" t="shared" si="4" ref="E35:E45">+D35-C35</f>
        <v>-2245416.1530000004</v>
      </c>
      <c r="F35" s="36">
        <f t="shared" si="3"/>
        <v>-40.786771959548275</v>
      </c>
    </row>
    <row r="36" spans="2:6" s="3" customFormat="1" ht="15" customHeight="1">
      <c r="B36" s="27" t="s">
        <v>32</v>
      </c>
      <c r="C36" s="23">
        <v>24287503.887000002</v>
      </c>
      <c r="D36" s="23">
        <v>31446416.779</v>
      </c>
      <c r="E36" s="23">
        <f t="shared" si="4"/>
        <v>7158912.891999997</v>
      </c>
      <c r="F36" s="36">
        <f t="shared" si="3"/>
        <v>29.47570456522638</v>
      </c>
    </row>
    <row r="37" spans="2:6" s="3" customFormat="1" ht="20.25" customHeight="1">
      <c r="B37" s="27" t="s">
        <v>33</v>
      </c>
      <c r="C37" s="23">
        <f>SUM(C38:C44)</f>
        <v>20961890.317</v>
      </c>
      <c r="D37" s="23">
        <f>SUM(D38:D44)</f>
        <v>23712608.979000002</v>
      </c>
      <c r="E37" s="23">
        <f t="shared" si="4"/>
        <v>2750718.6620000005</v>
      </c>
      <c r="F37" s="36">
        <f t="shared" si="3"/>
        <v>13.122474263540923</v>
      </c>
    </row>
    <row r="38" spans="2:6" s="3" customFormat="1" ht="16.5" customHeight="1">
      <c r="B38" s="31" t="s">
        <v>17</v>
      </c>
      <c r="C38" s="23">
        <v>1399807.355</v>
      </c>
      <c r="D38" s="23">
        <v>1465318.2659999998</v>
      </c>
      <c r="E38" s="23">
        <f t="shared" si="4"/>
        <v>65510.91099999985</v>
      </c>
      <c r="F38" s="36">
        <f t="shared" si="3"/>
        <v>4.6799947697088555</v>
      </c>
    </row>
    <row r="39" spans="2:6" s="3" customFormat="1" ht="29.25" customHeight="1">
      <c r="B39" s="31" t="s">
        <v>34</v>
      </c>
      <c r="C39" s="23">
        <v>95132.039</v>
      </c>
      <c r="D39" s="23">
        <v>57817.118</v>
      </c>
      <c r="E39" s="23">
        <f t="shared" si="4"/>
        <v>-37314.921</v>
      </c>
      <c r="F39" s="36">
        <f t="shared" si="3"/>
        <v>-39.22434691008778</v>
      </c>
    </row>
    <row r="40" spans="2:6" s="3" customFormat="1" ht="30" customHeight="1">
      <c r="B40" s="31" t="s">
        <v>18</v>
      </c>
      <c r="C40" s="23">
        <v>1247062.9319999998</v>
      </c>
      <c r="D40" s="23">
        <v>1316088.6300000001</v>
      </c>
      <c r="E40" s="23">
        <f t="shared" si="4"/>
        <v>69025.69800000032</v>
      </c>
      <c r="F40" s="36">
        <f t="shared" si="3"/>
        <v>5.535061321187612</v>
      </c>
    </row>
    <row r="41" spans="2:6" s="3" customFormat="1" ht="24.75" customHeight="1">
      <c r="B41" s="31" t="s">
        <v>35</v>
      </c>
      <c r="C41" s="23">
        <v>2544143.853</v>
      </c>
      <c r="D41" s="23">
        <v>4893628.983999999</v>
      </c>
      <c r="E41" s="23">
        <f t="shared" si="4"/>
        <v>2349485.130999999</v>
      </c>
      <c r="F41" s="36">
        <f t="shared" si="3"/>
        <v>92.34875332342298</v>
      </c>
    </row>
    <row r="42" spans="2:6" s="3" customFormat="1" ht="25.5" customHeight="1">
      <c r="B42" s="31" t="s">
        <v>36</v>
      </c>
      <c r="C42" s="23">
        <v>127470.19099999999</v>
      </c>
      <c r="D42" s="23">
        <v>123132.25</v>
      </c>
      <c r="E42" s="23">
        <f t="shared" si="4"/>
        <v>-4337.940999999992</v>
      </c>
      <c r="F42" s="36">
        <f t="shared" si="3"/>
        <v>-3.4031022986385864</v>
      </c>
    </row>
    <row r="43" spans="2:6" s="3" customFormat="1" ht="16.5" customHeight="1">
      <c r="B43" s="31" t="s">
        <v>37</v>
      </c>
      <c r="C43" s="23">
        <v>414899.715</v>
      </c>
      <c r="D43" s="23">
        <v>513833.07999999996</v>
      </c>
      <c r="E43" s="23">
        <f t="shared" si="4"/>
        <v>98933.36499999993</v>
      </c>
      <c r="F43" s="36">
        <f t="shared" si="3"/>
        <v>23.84512724960534</v>
      </c>
    </row>
    <row r="44" spans="2:6" s="3" customFormat="1" ht="16.5" customHeight="1">
      <c r="B44" s="31" t="s">
        <v>33</v>
      </c>
      <c r="C44" s="23">
        <v>15133374.232</v>
      </c>
      <c r="D44" s="23">
        <v>15342790.651</v>
      </c>
      <c r="E44" s="23">
        <f t="shared" si="4"/>
        <v>209416.41899999976</v>
      </c>
      <c r="F44" s="36">
        <f t="shared" si="3"/>
        <v>1.3838051963136024</v>
      </c>
    </row>
    <row r="45" spans="2:6" s="3" customFormat="1" ht="24.75" customHeight="1">
      <c r="B45" s="29" t="s">
        <v>38</v>
      </c>
      <c r="C45" s="30">
        <f>+C26+C31+C34+C35+C36+C37</f>
        <v>127477592.99599999</v>
      </c>
      <c r="D45" s="30">
        <f>+D26+D31+D34+D35+D36+D37</f>
        <v>143034841.04000002</v>
      </c>
      <c r="E45" s="30">
        <f t="shared" si="4"/>
        <v>15557248.04400003</v>
      </c>
      <c r="F45" s="39">
        <f t="shared" si="3"/>
        <v>12.203907901279692</v>
      </c>
    </row>
    <row r="46" spans="2:6" ht="16.5" customHeight="1">
      <c r="B46" s="4"/>
      <c r="C46" s="32"/>
      <c r="D46" s="6"/>
      <c r="E46" s="6"/>
      <c r="F46" s="6"/>
    </row>
    <row r="47" spans="2:6" ht="16.5" customHeight="1">
      <c r="B47" s="41" t="s">
        <v>43</v>
      </c>
      <c r="C47" s="34"/>
      <c r="D47" s="34"/>
      <c r="E47" s="6"/>
      <c r="F47" s="6"/>
    </row>
    <row r="48" spans="2:6" ht="16.5" customHeight="1">
      <c r="B48" s="4"/>
      <c r="C48" s="42">
        <v>0</v>
      </c>
      <c r="D48" s="42">
        <v>0</v>
      </c>
      <c r="E48" s="6"/>
      <c r="F48" s="6"/>
    </row>
    <row r="49" spans="2:6" ht="16.5" customHeight="1">
      <c r="B49" s="4"/>
      <c r="C49" s="32"/>
      <c r="D49" s="33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7:D47 C46">
    <cfRule type="cellIs" priority="3" dxfId="2" operator="notEqual">
      <formula>0</formula>
    </cfRule>
  </conditionalFormatting>
  <conditionalFormatting sqref="C48:D49">
    <cfRule type="cellIs" priority="1" dxfId="2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2022-12-12T09:48:59Z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9a661b81-9a25-4d74-a9d4-7b5e61a97418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